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05" windowHeight="14085" activeTab="0"/>
  </bookViews>
  <sheets>
    <sheet name="Denny výkaz" sheetId="1" r:id="rId1"/>
  </sheets>
  <externalReferences>
    <externalReference r:id="rId4"/>
    <externalReference r:id="rId5"/>
    <externalReference r:id="rId6"/>
    <externalReference r:id="rId7"/>
  </externalReferences>
  <definedNames>
    <definedName name="casjazda">'[1]Data'!$D$35</definedName>
    <definedName name="caskoniec">'[2]Data'!#REF!</definedName>
    <definedName name="casrpasmo1">'[1]Data'!$D$64</definedName>
    <definedName name="casrpasmo2">'[1]Data'!$D$65</definedName>
    <definedName name="casrpasmo3">'[1]Data'!$D$66</definedName>
    <definedName name="casstatie">'[1]Data'!$D$25</definedName>
    <definedName name="cntjazda">'[2]Data'!#REF!</definedName>
    <definedName name="devname1">'[3]Data'!$F$9</definedName>
    <definedName name="devname2">'[3]Data'!$F$10</definedName>
    <definedName name="devname3">'[3]Data'!$F$11</definedName>
    <definedName name="devname4">'[3]Data'!$F$12</definedName>
    <definedName name="devname5">'[3]Data'!$F$13</definedName>
    <definedName name="devname6">'[3]Data'!$F$14</definedName>
    <definedName name="devname7">'[3]Data'!$F$15</definedName>
    <definedName name="devname8">'[3]Data'!$F$16</definedName>
    <definedName name="dobajazdy">'[2]Data'!$D$35</definedName>
    <definedName name="dobastatia">'[2]Data'!$D$25</definedName>
    <definedName name="graftitle">'[4]Data'!$F$6</definedName>
    <definedName name="header">'[4]Data'!$F$2</definedName>
    <definedName name="hlavicka_suma">'[1]Data'!$F$2</definedName>
    <definedName name="hydruka">'[2]Data'!$D$52</definedName>
    <definedName name="kmcity">'[4]Data'!#REF!</definedName>
    <definedName name="kmfree">'[4]Data'!$D$21</definedName>
    <definedName name="kmmimo">'[4]Data'!#REF!</definedName>
    <definedName name="kmmimomesta">'[1]Data'!$D$16</definedName>
    <definedName name="kmpomeste">'[1]Data'!$D$15</definedName>
    <definedName name="kmsluz">'[4]Data'!#REF!</definedName>
    <definedName name="kmspolu">'[1]Data'!$D$14</definedName>
    <definedName name="kmsukr">'[4]Data'!#REF!</definedName>
    <definedName name="kmsukrome">'[4]Data'!#REF!</definedName>
    <definedName name="kmtotal">'[4]Data'!$D$14</definedName>
    <definedName name="kurenie">'[2]Data'!$D$51</definedName>
    <definedName name="lastkalib">'[1]Data'!$F$7</definedName>
    <definedName name="lastkalibdt">'[1]Data'!$F$8</definedName>
    <definedName name="mimomesta">'[2]Data'!$D$16</definedName>
    <definedName name="moid">'[1]Data'!$D$4</definedName>
    <definedName name="naklostalo">'[2]Data'!#REF!</definedName>
    <definedName name="naklvylozenezahr">'[2]Data'!$D$42</definedName>
    <definedName name="nalozene">'[2]Data'!$D$38</definedName>
    <definedName name="navesspz">'[4]Data'!$D$8</definedName>
    <definedName name="_xlnm.Print_Titles" localSheetId="0">'Denny výkaz'!$9:$12</definedName>
    <definedName name="phmdoplnenecena">'[2]Data'!$D$49</definedName>
    <definedName name="phmstatr">'[2]Data'!$D$47</definedName>
    <definedName name="phmtank">'[4]Data'!$D$44</definedName>
    <definedName name="phmtankdoma">'[4]Data'!$D$46</definedName>
    <definedName name="phmtankzahr">'[4]Data'!$D$45</definedName>
    <definedName name="pomeste">'[2]Data'!$D$15</definedName>
    <definedName name="popiskagraf">'[1]Data'!$F$6</definedName>
    <definedName name="pozn">'[1]Data'!$F$4</definedName>
    <definedName name="priemrych">'[2]Data'!#REF!</definedName>
    <definedName name="priemrychlost">'[1]Data'!$D$36</definedName>
    <definedName name="rezim">'[1]Data'!$F$5</definedName>
    <definedName name="rrpasmo0">'[1]Data'!$D$67</definedName>
    <definedName name="rrpasmo1">'[1]Data'!$D$68</definedName>
    <definedName name="rrpasmo2">'[1]Data'!$D$69</definedName>
    <definedName name="sphydruka">'[1]Data'!#REF!</definedName>
    <definedName name="spjazda">'[1]Data'!#REF!</definedName>
    <definedName name="spkurenie">'[1]Data'!#REF!</definedName>
    <definedName name="spolu">'[2]Data'!$D$14</definedName>
    <definedName name="spstroj">'[1]Data'!#REF!</definedName>
    <definedName name="SPZ">'[1]Data'!$D$2</definedName>
    <definedName name="SPZa">'[2]Data'!$D$2</definedName>
    <definedName name="ssss">'[2]Data'!$D$2</definedName>
    <definedName name="stops">'[4]Data'!$D$50</definedName>
    <definedName name="tload">'[4]Data'!$D$38</definedName>
    <definedName name="tloaddoma">'[4]Data'!$D$40</definedName>
    <definedName name="tloadzahr">'[4]Data'!$D$39</definedName>
    <definedName name="tmaccident">'[4]Data'!$D$30</definedName>
    <definedName name="tmborder">'[4]Data'!$D$33</definedName>
    <definedName name="tmclo">'[4]Data'!$D$32</definedName>
    <definedName name="tmend">'[2]Data'!$D$25</definedName>
    <definedName name="tmendd">'[2]Data'!#REF!</definedName>
    <definedName name="tmerror">'[4]Data'!$D$31</definedName>
    <definedName name="tmjazda">'[4]Data'!$D$35</definedName>
    <definedName name="tmload">'[4]Data'!$D$28</definedName>
    <definedName name="tmpark">'[4]Data'!$D$26</definedName>
    <definedName name="tmstart">'[2]Data'!$D$23</definedName>
    <definedName name="tmtank">'[4]Data'!$D$27</definedName>
    <definedName name="tmunload">'[4]Data'!$D$29</definedName>
    <definedName name="tmwait">'[4]Data'!$D$25</definedName>
    <definedName name="tmwaitxxx">'[4]Data'!$D$34</definedName>
    <definedName name="tunload">'[4]Data'!$D$41</definedName>
    <definedName name="tunloaddoma">'[4]Data'!$D$43</definedName>
    <definedName name="tunloadzahr">'[4]Data'!$D$42</definedName>
    <definedName name="typ">'[1]Data'!$D$3</definedName>
    <definedName name="vylozene">'[2]Data'!$D$41</definedName>
    <definedName name="ziadnejazdy">'[4]Data'!$F$3</definedName>
    <definedName name="zzz">'[4]Data'!$D$49</definedName>
  </definedNames>
  <calcPr fullCalcOnLoad="1"/>
</workbook>
</file>

<file path=xl/sharedStrings.xml><?xml version="1.0" encoding="utf-8"?>
<sst xmlns="http://schemas.openxmlformats.org/spreadsheetml/2006/main" count="82" uniqueCount="40">
  <si>
    <t>SPOLU:</t>
  </si>
  <si>
    <t>m</t>
  </si>
  <si>
    <t>Opavská - BA (SK)</t>
  </si>
  <si>
    <t>príchod</t>
  </si>
  <si>
    <t>Radic Stanislav</t>
  </si>
  <si>
    <t>Panónska cesta - BA (SK)</t>
  </si>
  <si>
    <t>odchod</t>
  </si>
  <si>
    <t>Ďurgalova - BA (SK)</t>
  </si>
  <si>
    <t>Stará Vajnorská - BA (SK)</t>
  </si>
  <si>
    <t>n.ú.</t>
  </si>
  <si>
    <t>Podniková - BA (SK)</t>
  </si>
  <si>
    <t>St, 07.12.05</t>
  </si>
  <si>
    <t>max. rýchl
[km/h]</t>
  </si>
  <si>
    <t>Režim</t>
  </si>
  <si>
    <t>Stav tacho
[km]</t>
  </si>
  <si>
    <t>Doba státia
[h:mm]</t>
  </si>
  <si>
    <t>čas prích.
[h:mm]</t>
  </si>
  <si>
    <t>miesto príchodu</t>
  </si>
  <si>
    <t>pr. rýchl
[km/h]</t>
  </si>
  <si>
    <t>dráha
[km]</t>
  </si>
  <si>
    <t>Doba jazdy
[h:mm]</t>
  </si>
  <si>
    <t>čas odch.
[h:mm]</t>
  </si>
  <si>
    <t>miesto odchodu</t>
  </si>
  <si>
    <t>Vodiči</t>
  </si>
  <si>
    <t>Dráha</t>
  </si>
  <si>
    <t>Rýchlostný profil</t>
  </si>
  <si>
    <t>Jazda</t>
  </si>
  <si>
    <t>Deň</t>
  </si>
  <si>
    <t>Interné označenie:</t>
  </si>
  <si>
    <t xml:space="preserve">ŠPZ:  </t>
  </si>
  <si>
    <t xml:space="preserve">TYP: </t>
  </si>
  <si>
    <t xml:space="preserve"> km/hod</t>
  </si>
  <si>
    <t>Priemerná rýchlosť:</t>
  </si>
  <si>
    <t xml:space="preserve"> km</t>
  </si>
  <si>
    <t>Z toho mimo mesta:</t>
  </si>
  <si>
    <t xml:space="preserve"> h:min</t>
  </si>
  <si>
    <t>Doba státia:</t>
  </si>
  <si>
    <t>Z toho po meste:</t>
  </si>
  <si>
    <t>Doba jazdy:</t>
  </si>
  <si>
    <t>Spolu najazdené: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</si>
</sst>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[h]:mm"/>
    <numFmt numFmtId="167" formatCode="#,##0.0&quot; km&quot;"/>
    <numFmt numFmtId="168" formatCode="[h]:mm&quot; h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sz val="12"/>
      <name val="Arial CE"/>
      <family val="2"/>
    </font>
    <font>
      <sz val="8"/>
      <color indexed="8"/>
      <name val="Arial CE"/>
      <family val="0"/>
    </font>
    <font>
      <sz val="9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49" fontId="19" fillId="33" borderId="10" xfId="0" applyNumberFormat="1" applyFont="1" applyFill="1" applyBorder="1" applyAlignment="1">
      <alignment/>
    </xf>
    <xf numFmtId="164" fontId="19" fillId="33" borderId="11" xfId="0" applyNumberFormat="1" applyFont="1" applyFill="1" applyBorder="1" applyAlignment="1" applyProtection="1">
      <alignment horizontal="center"/>
      <protection/>
    </xf>
    <xf numFmtId="164" fontId="19" fillId="33" borderId="12" xfId="0" applyNumberFormat="1" applyFont="1" applyFill="1" applyBorder="1" applyAlignment="1" applyProtection="1">
      <alignment horizontal="center"/>
      <protection/>
    </xf>
    <xf numFmtId="165" fontId="19" fillId="33" borderId="13" xfId="0" applyNumberFormat="1" applyFont="1" applyFill="1" applyBorder="1" applyAlignment="1" applyProtection="1">
      <alignment horizontal="center"/>
      <protection/>
    </xf>
    <xf numFmtId="166" fontId="19" fillId="33" borderId="11" xfId="0" applyNumberFormat="1" applyFont="1" applyFill="1" applyBorder="1" applyAlignment="1" applyProtection="1">
      <alignment horizontal="center"/>
      <protection/>
    </xf>
    <xf numFmtId="166" fontId="19" fillId="33" borderId="14" xfId="0" applyNumberFormat="1" applyFont="1" applyFill="1" applyBorder="1" applyAlignment="1" applyProtection="1">
      <alignment horizontal="center"/>
      <protection/>
    </xf>
    <xf numFmtId="166" fontId="19" fillId="33" borderId="15" xfId="0" applyNumberFormat="1" applyFont="1" applyFill="1" applyBorder="1" applyAlignment="1" applyProtection="1">
      <alignment horizontal="center"/>
      <protection/>
    </xf>
    <xf numFmtId="20" fontId="19" fillId="33" borderId="14" xfId="0" applyNumberFormat="1" applyFont="1" applyFill="1" applyBorder="1" applyAlignment="1" applyProtection="1">
      <alignment horizontal="center"/>
      <protection/>
    </xf>
    <xf numFmtId="49" fontId="19" fillId="33" borderId="12" xfId="0" applyNumberFormat="1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left"/>
      <protection/>
    </xf>
    <xf numFmtId="49" fontId="19" fillId="33" borderId="17" xfId="0" applyNumberFormat="1" applyFont="1" applyFill="1" applyBorder="1" applyAlignment="1">
      <alignment/>
    </xf>
    <xf numFmtId="164" fontId="19" fillId="33" borderId="18" xfId="0" applyNumberFormat="1" applyFont="1" applyFill="1" applyBorder="1" applyAlignment="1" applyProtection="1">
      <alignment horizontal="center"/>
      <protection/>
    </xf>
    <xf numFmtId="164" fontId="19" fillId="33" borderId="19" xfId="0" applyNumberFormat="1" applyFont="1" applyFill="1" applyBorder="1" applyAlignment="1" applyProtection="1">
      <alignment horizontal="center"/>
      <protection/>
    </xf>
    <xf numFmtId="165" fontId="19" fillId="33" borderId="20" xfId="0" applyNumberFormat="1" applyFont="1" applyFill="1" applyBorder="1" applyAlignment="1" applyProtection="1">
      <alignment horizontal="center"/>
      <protection/>
    </xf>
    <xf numFmtId="166" fontId="19" fillId="33" borderId="18" xfId="0" applyNumberFormat="1" applyFont="1" applyFill="1" applyBorder="1" applyAlignment="1" applyProtection="1">
      <alignment horizontal="center"/>
      <protection/>
    </xf>
    <xf numFmtId="166" fontId="19" fillId="33" borderId="21" xfId="0" applyNumberFormat="1" applyFont="1" applyFill="1" applyBorder="1" applyAlignment="1" applyProtection="1">
      <alignment horizontal="center"/>
      <protection/>
    </xf>
    <xf numFmtId="166" fontId="19" fillId="33" borderId="22" xfId="0" applyNumberFormat="1" applyFont="1" applyFill="1" applyBorder="1" applyAlignment="1" applyProtection="1">
      <alignment horizontal="center"/>
      <protection/>
    </xf>
    <xf numFmtId="20" fontId="19" fillId="33" borderId="21" xfId="0" applyNumberFormat="1" applyFont="1" applyFill="1" applyBorder="1" applyAlignment="1" applyProtection="1">
      <alignment horizontal="center"/>
      <protection/>
    </xf>
    <xf numFmtId="49" fontId="19" fillId="33" borderId="19" xfId="0" applyNumberFormat="1" applyFont="1" applyFill="1" applyBorder="1" applyAlignment="1" applyProtection="1">
      <alignment/>
      <protection/>
    </xf>
    <xf numFmtId="14" fontId="19" fillId="33" borderId="23" xfId="0" applyNumberFormat="1" applyFont="1" applyFill="1" applyBorder="1" applyAlignment="1" applyProtection="1">
      <alignment horizontal="left"/>
      <protection/>
    </xf>
    <xf numFmtId="14" fontId="20" fillId="33" borderId="17" xfId="0" applyNumberFormat="1" applyFont="1" applyFill="1" applyBorder="1" applyAlignment="1" applyProtection="1">
      <alignment horizontal="left"/>
      <protection/>
    </xf>
    <xf numFmtId="49" fontId="21" fillId="0" borderId="24" xfId="0" applyNumberFormat="1" applyFont="1" applyFill="1" applyBorder="1" applyAlignment="1">
      <alignment/>
    </xf>
    <xf numFmtId="164" fontId="21" fillId="34" borderId="25" xfId="0" applyNumberFormat="1" applyFont="1" applyFill="1" applyBorder="1" applyAlignment="1" applyProtection="1">
      <alignment horizontal="center"/>
      <protection/>
    </xf>
    <xf numFmtId="164" fontId="21" fillId="34" borderId="26" xfId="0" applyNumberFormat="1" applyFont="1" applyFill="1" applyBorder="1" applyAlignment="1" applyProtection="1">
      <alignment horizontal="center"/>
      <protection/>
    </xf>
    <xf numFmtId="165" fontId="21" fillId="34" borderId="27" xfId="0" applyNumberFormat="1" applyFont="1" applyFill="1" applyBorder="1" applyAlignment="1" applyProtection="1">
      <alignment horizontal="center"/>
      <protection/>
    </xf>
    <xf numFmtId="166" fontId="21" fillId="34" borderId="25" xfId="0" applyNumberFormat="1" applyFont="1" applyFill="1" applyBorder="1" applyAlignment="1" applyProtection="1">
      <alignment horizontal="center"/>
      <protection/>
    </xf>
    <xf numFmtId="166" fontId="21" fillId="34" borderId="28" xfId="0" applyNumberFormat="1" applyFont="1" applyFill="1" applyBorder="1" applyAlignment="1" applyProtection="1">
      <alignment horizontal="center"/>
      <protection/>
    </xf>
    <xf numFmtId="166" fontId="21" fillId="34" borderId="29" xfId="0" applyNumberFormat="1" applyFont="1" applyFill="1" applyBorder="1" applyAlignment="1" applyProtection="1">
      <alignment horizontal="center"/>
      <protection/>
    </xf>
    <xf numFmtId="20" fontId="21" fillId="34" borderId="28" xfId="0" applyNumberFormat="1" applyFont="1" applyFill="1" applyBorder="1" applyAlignment="1" applyProtection="1">
      <alignment horizontal="center"/>
      <protection/>
    </xf>
    <xf numFmtId="49" fontId="21" fillId="34" borderId="26" xfId="0" applyNumberFormat="1" applyFont="1" applyFill="1" applyBorder="1" applyAlignment="1" applyProtection="1">
      <alignment/>
      <protection/>
    </xf>
    <xf numFmtId="14" fontId="21" fillId="34" borderId="30" xfId="0" applyNumberFormat="1" applyFont="1" applyFill="1" applyBorder="1" applyAlignment="1" applyProtection="1">
      <alignment horizontal="left"/>
      <protection/>
    </xf>
    <xf numFmtId="14" fontId="21" fillId="0" borderId="31" xfId="0" applyNumberFormat="1" applyFont="1" applyFill="1" applyBorder="1" applyAlignment="1" applyProtection="1">
      <alignment horizontal="left"/>
      <protection/>
    </xf>
    <xf numFmtId="49" fontId="21" fillId="0" borderId="32" xfId="0" applyNumberFormat="1" applyFont="1" applyFill="1" applyBorder="1" applyAlignment="1">
      <alignment/>
    </xf>
    <xf numFmtId="164" fontId="21" fillId="0" borderId="33" xfId="0" applyNumberFormat="1" applyFont="1" applyFill="1" applyBorder="1" applyAlignment="1" applyProtection="1">
      <alignment horizontal="center"/>
      <protection/>
    </xf>
    <xf numFmtId="164" fontId="21" fillId="0" borderId="34" xfId="0" applyNumberFormat="1" applyFont="1" applyFill="1" applyBorder="1" applyAlignment="1" applyProtection="1">
      <alignment horizontal="center"/>
      <protection/>
    </xf>
    <xf numFmtId="165" fontId="21" fillId="0" borderId="35" xfId="0" applyNumberFormat="1" applyFont="1" applyFill="1" applyBorder="1" applyAlignment="1" applyProtection="1">
      <alignment horizontal="center"/>
      <protection/>
    </xf>
    <xf numFmtId="166" fontId="21" fillId="0" borderId="33" xfId="0" applyNumberFormat="1" applyFont="1" applyFill="1" applyBorder="1" applyAlignment="1" applyProtection="1">
      <alignment horizontal="center"/>
      <protection/>
    </xf>
    <xf numFmtId="166" fontId="21" fillId="0" borderId="36" xfId="0" applyNumberFormat="1" applyFont="1" applyFill="1" applyBorder="1" applyAlignment="1" applyProtection="1">
      <alignment horizontal="center"/>
      <protection/>
    </xf>
    <xf numFmtId="166" fontId="21" fillId="0" borderId="37" xfId="0" applyNumberFormat="1" applyFont="1" applyFill="1" applyBorder="1" applyAlignment="1" applyProtection="1">
      <alignment horizontal="center"/>
      <protection/>
    </xf>
    <xf numFmtId="20" fontId="21" fillId="0" borderId="36" xfId="0" applyNumberFormat="1" applyFont="1" applyFill="1" applyBorder="1" applyAlignment="1" applyProtection="1">
      <alignment horizontal="center"/>
      <protection/>
    </xf>
    <xf numFmtId="49" fontId="21" fillId="0" borderId="34" xfId="0" applyNumberFormat="1" applyFont="1" applyFill="1" applyBorder="1" applyAlignment="1" applyProtection="1">
      <alignment/>
      <protection/>
    </xf>
    <xf numFmtId="0" fontId="21" fillId="0" borderId="38" xfId="0" applyFont="1" applyFill="1" applyBorder="1" applyAlignment="1" applyProtection="1">
      <alignment horizontal="left"/>
      <protection/>
    </xf>
    <xf numFmtId="0" fontId="21" fillId="0" borderId="31" xfId="0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9" fontId="21" fillId="0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 applyProtection="1">
      <alignment horizontal="center"/>
      <protection/>
    </xf>
    <xf numFmtId="164" fontId="21" fillId="34" borderId="41" xfId="0" applyNumberFormat="1" applyFont="1" applyFill="1" applyBorder="1" applyAlignment="1" applyProtection="1">
      <alignment horizontal="center"/>
      <protection/>
    </xf>
    <xf numFmtId="165" fontId="21" fillId="34" borderId="42" xfId="0" applyNumberFormat="1" applyFont="1" applyFill="1" applyBorder="1" applyAlignment="1" applyProtection="1">
      <alignment horizontal="center"/>
      <protection/>
    </xf>
    <xf numFmtId="166" fontId="21" fillId="34" borderId="40" xfId="0" applyNumberFormat="1" applyFont="1" applyFill="1" applyBorder="1" applyAlignment="1" applyProtection="1">
      <alignment horizontal="center"/>
      <protection/>
    </xf>
    <xf numFmtId="166" fontId="21" fillId="34" borderId="43" xfId="0" applyNumberFormat="1" applyFont="1" applyFill="1" applyBorder="1" applyAlignment="1" applyProtection="1">
      <alignment horizontal="center"/>
      <protection/>
    </xf>
    <xf numFmtId="166" fontId="21" fillId="34" borderId="44" xfId="0" applyNumberFormat="1" applyFont="1" applyFill="1" applyBorder="1" applyAlignment="1" applyProtection="1">
      <alignment horizontal="center"/>
      <protection/>
    </xf>
    <xf numFmtId="20" fontId="21" fillId="34" borderId="43" xfId="0" applyNumberFormat="1" applyFont="1" applyFill="1" applyBorder="1" applyAlignment="1" applyProtection="1">
      <alignment horizontal="center"/>
      <protection/>
    </xf>
    <xf numFmtId="49" fontId="21" fillId="34" borderId="41" xfId="0" applyNumberFormat="1" applyFont="1" applyFill="1" applyBorder="1" applyAlignment="1" applyProtection="1">
      <alignment/>
      <protection/>
    </xf>
    <xf numFmtId="14" fontId="21" fillId="34" borderId="45" xfId="0" applyNumberFormat="1" applyFont="1" applyFill="1" applyBorder="1" applyAlignment="1" applyProtection="1">
      <alignment horizontal="left"/>
      <protection/>
    </xf>
    <xf numFmtId="14" fontId="21" fillId="0" borderId="24" xfId="0" applyNumberFormat="1" applyFont="1" applyFill="1" applyBorder="1" applyAlignment="1" applyProtection="1">
      <alignment horizontal="left"/>
      <protection/>
    </xf>
    <xf numFmtId="0" fontId="22" fillId="0" borderId="0" xfId="0" applyFont="1" applyAlignment="1">
      <alignment horizontal="center" vertical="center"/>
    </xf>
    <xf numFmtId="0" fontId="22" fillId="35" borderId="46" xfId="0" applyFont="1" applyFill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center" vertical="center" wrapText="1"/>
    </xf>
    <xf numFmtId="49" fontId="22" fillId="33" borderId="48" xfId="0" applyNumberFormat="1" applyFont="1" applyFill="1" applyBorder="1" applyAlignment="1">
      <alignment horizontal="center" vertical="center" wrapText="1"/>
    </xf>
    <xf numFmtId="165" fontId="22" fillId="33" borderId="49" xfId="0" applyNumberFormat="1" applyFont="1" applyFill="1" applyBorder="1" applyAlignment="1">
      <alignment horizontal="center" vertical="center" wrapText="1"/>
    </xf>
    <xf numFmtId="165" fontId="22" fillId="33" borderId="47" xfId="0" applyNumberFormat="1" applyFont="1" applyFill="1" applyBorder="1" applyAlignment="1">
      <alignment horizontal="center" vertical="center" wrapText="1"/>
    </xf>
    <xf numFmtId="165" fontId="22" fillId="33" borderId="50" xfId="0" applyNumberFormat="1" applyFont="1" applyFill="1" applyBorder="1" applyAlignment="1">
      <alignment horizontal="center" vertical="center" wrapText="1"/>
    </xf>
    <xf numFmtId="165" fontId="22" fillId="33" borderId="51" xfId="0" applyNumberFormat="1" applyFont="1" applyFill="1" applyBorder="1" applyAlignment="1">
      <alignment horizontal="center" vertical="center" wrapText="1"/>
    </xf>
    <xf numFmtId="20" fontId="22" fillId="33" borderId="50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49" fontId="22" fillId="33" borderId="52" xfId="0" applyNumberFormat="1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2" fillId="34" borderId="53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49" fontId="22" fillId="34" borderId="20" xfId="0" applyNumberFormat="1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24" fillId="36" borderId="56" xfId="0" applyFont="1" applyFill="1" applyBorder="1" applyAlignment="1">
      <alignment horizontal="center" vertical="center"/>
    </xf>
    <xf numFmtId="0" fontId="26" fillId="37" borderId="54" xfId="0" applyFont="1" applyFill="1" applyBorder="1" applyAlignment="1">
      <alignment horizontal="center" vertical="center"/>
    </xf>
    <xf numFmtId="0" fontId="26" fillId="37" borderId="55" xfId="0" applyFont="1" applyFill="1" applyBorder="1" applyAlignment="1">
      <alignment horizontal="center" vertical="center"/>
    </xf>
    <xf numFmtId="0" fontId="26" fillId="37" borderId="57" xfId="0" applyFont="1" applyFill="1" applyBorder="1" applyAlignment="1">
      <alignment horizontal="center" vertical="center"/>
    </xf>
    <xf numFmtId="0" fontId="0" fillId="37" borderId="55" xfId="0" applyFill="1" applyBorder="1" applyAlignment="1">
      <alignment horizontal="center" vertical="center"/>
    </xf>
    <xf numFmtId="0" fontId="24" fillId="37" borderId="56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right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left"/>
    </xf>
    <xf numFmtId="164" fontId="28" fillId="36" borderId="58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NumberFormat="1" applyFont="1" applyAlignment="1">
      <alignment horizontal="left" vertical="center"/>
    </xf>
    <xf numFmtId="167" fontId="28" fillId="0" borderId="0" xfId="0" applyNumberFormat="1" applyFont="1" applyAlignment="1">
      <alignment horizontal="right" vertical="center"/>
    </xf>
    <xf numFmtId="166" fontId="28" fillId="37" borderId="5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68" fontId="28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3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875"/>
          <c:y val="0.05725"/>
          <c:w val="0.49275"/>
          <c:h val="0.897"/>
        </c:manualLayout>
      </c:layout>
      <c:doughnutChart>
        <c:varyColors val="1"/>
        <c:ser>
          <c:idx val="0"/>
          <c:order val="0"/>
          <c:tx>
            <c:v>Data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2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4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5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5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5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5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'[1]Data'!$G$2:$G$9</c:f>
              <c:numCache>
                <c:ptCount val="8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</c:numCache>
            </c:numRef>
          </c:cat>
          <c:val>
            <c:numRef>
              <c:f>'[1]Data'!$A$2:$A$255</c:f>
              <c:numCache>
                <c:ptCount val="254"/>
                <c:pt idx="0">
                  <c:v>0.4397569444408873</c:v>
                </c:pt>
                <c:pt idx="1">
                  <c:v>0.008831018518518518</c:v>
                </c:pt>
                <c:pt idx="2">
                  <c:v>0.004722222222222222</c:v>
                </c:pt>
                <c:pt idx="3">
                  <c:v>0.004513888888888889</c:v>
                </c:pt>
                <c:pt idx="4">
                  <c:v>0.019594907407407405</c:v>
                </c:pt>
                <c:pt idx="5">
                  <c:v>0.0018865740740740742</c:v>
                </c:pt>
                <c:pt idx="6">
                  <c:v>0.0018981481481481482</c:v>
                </c:pt>
                <c:pt idx="7">
                  <c:v>0.013692129629629629</c:v>
                </c:pt>
                <c:pt idx="8">
                  <c:v>0.006319444444444444</c:v>
                </c:pt>
                <c:pt idx="9">
                  <c:v>0.015717592592592592</c:v>
                </c:pt>
                <c:pt idx="10">
                  <c:v>0.006805555555555557</c:v>
                </c:pt>
                <c:pt idx="11">
                  <c:v>0.0060416666666666665</c:v>
                </c:pt>
                <c:pt idx="12">
                  <c:v>0.09247685185185185</c:v>
                </c:pt>
                <c:pt idx="13">
                  <c:v>0.009375</c:v>
                </c:pt>
                <c:pt idx="14">
                  <c:v>0.013587962962962963</c:v>
                </c:pt>
                <c:pt idx="15">
                  <c:v>0.007939814814814814</c:v>
                </c:pt>
                <c:pt idx="16">
                  <c:v>0.34684027778133486</c:v>
                </c:pt>
              </c:numCache>
            </c:numRef>
          </c:val>
        </c:ser>
        <c:ser>
          <c:idx val="1"/>
          <c:order val="1"/>
          <c:tx>
            <c:v>popisky</c:v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h:mm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h:mm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h:mm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9:00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h:mm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h:mm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h:mm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h:mm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h:mm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'[1]Data'!$G$2:$G$9</c:f>
              <c:numCache>
                <c:ptCount val="8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</c:numCache>
            </c:numRef>
          </c:cat>
          <c:val>
            <c:numRef>
              <c:f>'[1]Data'!$G$11:$G$18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0.14675</cdr:y>
    </cdr:from>
    <cdr:to>
      <cdr:x>0.85</cdr:x>
      <cdr:y>0.8915</cdr:y>
    </cdr:to>
    <cdr:grpSp>
      <cdr:nvGrpSpPr>
        <cdr:cNvPr id="1" name="Group 1"/>
        <cdr:cNvGrpSpPr>
          <a:grpSpLocks/>
        </cdr:cNvGrpSpPr>
      </cdr:nvGrpSpPr>
      <cdr:grpSpPr>
        <a:xfrm>
          <a:off x="1552575" y="276225"/>
          <a:ext cx="1390650" cy="1447800"/>
          <a:chOff x="1256214" y="143489"/>
          <a:chExt cx="1243827" cy="1259386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1256214" y="143489"/>
            <a:ext cx="1243827" cy="1259386"/>
            <a:chOff x="958063" y="224630"/>
            <a:chExt cx="1203626" cy="1217779"/>
          </a:xfrm>
          <a:solidFill>
            <a:srgbClr val="FFFFFF"/>
          </a:solidFill>
        </cdr:grpSpPr>
        <cdr:sp>
          <cdr:nvSpPr>
            <cdr:cNvPr id="3" name="Line 3"/>
            <cdr:cNvSpPr>
              <a:spLocks/>
            </cdr:cNvSpPr>
          </cdr:nvSpPr>
          <cdr:spPr>
            <a:xfrm>
              <a:off x="1506014" y="1309671"/>
              <a:ext cx="0" cy="8189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Line 4"/>
            <cdr:cNvSpPr>
              <a:spLocks/>
            </cdr:cNvSpPr>
          </cdr:nvSpPr>
          <cdr:spPr>
            <a:xfrm flipH="1">
              <a:off x="1506014" y="174093"/>
              <a:ext cx="0" cy="7002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5" name="Line 5"/>
            <cdr:cNvSpPr>
              <a:spLocks/>
            </cdr:cNvSpPr>
          </cdr:nvSpPr>
          <cdr:spPr>
            <a:xfrm flipV="1">
              <a:off x="958063" y="779633"/>
              <a:ext cx="70111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H="1" flipV="1">
              <a:off x="2038919" y="779633"/>
              <a:ext cx="71917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7" name="Group 7"/>
          <cdr:cNvGrpSpPr>
            <a:grpSpLocks/>
          </cdr:cNvGrpSpPr>
        </cdr:nvGrpSpPr>
        <cdr:grpSpPr>
          <a:xfrm>
            <a:off x="1436258" y="333341"/>
            <a:ext cx="870679" cy="872125"/>
            <a:chOff x="1132861" y="407915"/>
            <a:chExt cx="841933" cy="843537"/>
          </a:xfrm>
          <a:solidFill>
            <a:srgbClr val="FFFFFF"/>
          </a:solidFill>
        </cdr:grpSpPr>
      </cdr:grpSp>
      <cdr:grpSp>
        <cdr:nvGrpSpPr>
          <cdr:cNvPr id="12" name="Group 12"/>
          <cdr:cNvGrpSpPr>
            <a:grpSpLocks/>
          </cdr:cNvGrpSpPr>
        </cdr:nvGrpSpPr>
        <cdr:grpSpPr>
          <a:xfrm rot="900000">
            <a:off x="1436258" y="333341"/>
            <a:ext cx="866326" cy="867402"/>
            <a:chOff x="1132861" y="407915"/>
            <a:chExt cx="841933" cy="843537"/>
          </a:xfrm>
          <a:solidFill>
            <a:srgbClr val="FFFFFF"/>
          </a:solidFill>
        </cdr:grpSpPr>
      </cdr:grpSp>
      <cdr:grpSp>
        <cdr:nvGrpSpPr>
          <cdr:cNvPr id="17" name="Group 17"/>
          <cdr:cNvGrpSpPr>
            <a:grpSpLocks/>
          </cdr:cNvGrpSpPr>
        </cdr:nvGrpSpPr>
        <cdr:grpSpPr>
          <a:xfrm rot="1800000">
            <a:off x="1436258" y="338064"/>
            <a:ext cx="866326" cy="867402"/>
            <a:chOff x="1132861" y="407915"/>
            <a:chExt cx="841933" cy="843537"/>
          </a:xfrm>
          <a:solidFill>
            <a:srgbClr val="FFFFFF"/>
          </a:solidFill>
        </cdr:grpSpPr>
      </cdr:grpSp>
      <cdr:grpSp>
        <cdr:nvGrpSpPr>
          <cdr:cNvPr id="22" name="Group 22"/>
          <cdr:cNvGrpSpPr>
            <a:grpSpLocks/>
          </cdr:cNvGrpSpPr>
        </cdr:nvGrpSpPr>
        <cdr:grpSpPr>
          <a:xfrm rot="3600000">
            <a:off x="1436258" y="338064"/>
            <a:ext cx="866326" cy="867402"/>
            <a:chOff x="1132861" y="407915"/>
            <a:chExt cx="841933" cy="843537"/>
          </a:xfrm>
          <a:solidFill>
            <a:srgbClr val="FFFFFF"/>
          </a:solidFill>
        </cdr:grpSpPr>
      </cdr:grpSp>
      <cdr:grpSp>
        <cdr:nvGrpSpPr>
          <cdr:cNvPr id="27" name="Group 27"/>
          <cdr:cNvGrpSpPr>
            <a:grpSpLocks/>
          </cdr:cNvGrpSpPr>
        </cdr:nvGrpSpPr>
        <cdr:grpSpPr>
          <a:xfrm rot="4500000">
            <a:off x="1436258" y="338064"/>
            <a:ext cx="866326" cy="867402"/>
            <a:chOff x="1132861" y="407915"/>
            <a:chExt cx="841933" cy="843537"/>
          </a:xfrm>
          <a:solidFill>
            <a:srgbClr val="FFFFFF"/>
          </a:solidFill>
        </cdr:grpSpPr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0</xdr:row>
      <xdr:rowOff>114300</xdr:rowOff>
    </xdr:from>
    <xdr:to>
      <xdr:col>11</xdr:col>
      <xdr:colOff>2514600</xdr:colOff>
      <xdr:row>8</xdr:row>
      <xdr:rowOff>228600</xdr:rowOff>
    </xdr:to>
    <xdr:graphicFrame>
      <xdr:nvGraphicFramePr>
        <xdr:cNvPr id="1" name="Chart 1"/>
        <xdr:cNvGraphicFramePr/>
      </xdr:nvGraphicFramePr>
      <xdr:xfrm>
        <a:off x="8620125" y="114300"/>
        <a:ext cx="34671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Web\Automonitor\Resources%200608\AUTOMONITOR%20%20kniha%20jazd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s\AutoMonitor\AppAdapt\[addons]\FuelHRXLS2.XL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INFOCAR_podklady\AM\AM%20PODKLADY\AM-nafta%20Denny%20vyk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INFOCAR_podklady\AM\AM%20PODKLADY\Mesa&#269;n&#253;%20v&#253;kaz%20AUTOMONI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nny výkaz PHM"/>
      <sheetName val="Mesačný výkaz"/>
      <sheetName val="Data"/>
    </sheetNames>
    <sheetDataSet>
      <sheetData sheetId="2">
        <row r="2">
          <cell r="A2">
            <v>0.4397569444408873</v>
          </cell>
          <cell r="D2" t="str">
            <v>BA-565LH</v>
          </cell>
          <cell r="F2" t="str">
            <v>SUMÁRNE UKAZOVATELE, 7.12.2005:</v>
          </cell>
          <cell r="G2">
            <v>0</v>
          </cell>
        </row>
        <row r="3">
          <cell r="A3">
            <v>0.008831018518518518</v>
          </cell>
          <cell r="D3" t="str">
            <v>Opel Astra Classic Combi 1.4</v>
          </cell>
          <cell r="G3">
            <v>0.125</v>
          </cell>
        </row>
        <row r="4">
          <cell r="A4">
            <v>0.004722222222222222</v>
          </cell>
          <cell r="D4" t="str">
            <v>KF012</v>
          </cell>
          <cell r="F4" t="str">
            <v>Vozidlo ešte nebolo nakalibrované. Nahlásili ste údaje pre kalibráciu tachometra? tel: 02 / 5478 90 56</v>
          </cell>
          <cell r="G4">
            <v>0.25</v>
          </cell>
        </row>
        <row r="5">
          <cell r="A5">
            <v>0.004513888888888889</v>
          </cell>
          <cell r="F5" t="str">
            <v>Režim: m = Jazda v meste; d = jazda mimo mesta; z = jazda v zahraničí</v>
          </cell>
          <cell r="G5">
            <v>0.375</v>
          </cell>
        </row>
        <row r="6">
          <cell r="A6">
            <v>0.019594907407407405</v>
          </cell>
          <cell r="F6" t="str">
            <v>MOTOHODINY</v>
          </cell>
          <cell r="G6">
            <v>0.5</v>
          </cell>
        </row>
        <row r="7">
          <cell r="A7">
            <v>0.0018865740740740742</v>
          </cell>
          <cell r="G7">
            <v>0.625</v>
          </cell>
        </row>
        <row r="8">
          <cell r="A8">
            <v>0.0018981481481481482</v>
          </cell>
          <cell r="G8">
            <v>0.75</v>
          </cell>
        </row>
        <row r="9">
          <cell r="A9">
            <v>0.013692129629629629</v>
          </cell>
          <cell r="G9">
            <v>0.875</v>
          </cell>
        </row>
        <row r="10">
          <cell r="A10">
            <v>0.006319444444444444</v>
          </cell>
        </row>
        <row r="11">
          <cell r="A11">
            <v>0.015717592592592592</v>
          </cell>
          <cell r="G11">
            <v>1</v>
          </cell>
        </row>
        <row r="12">
          <cell r="A12">
            <v>0.006805555555555557</v>
          </cell>
          <cell r="G12">
            <v>1</v>
          </cell>
        </row>
        <row r="13">
          <cell r="A13">
            <v>0.0060416666666666665</v>
          </cell>
          <cell r="G13">
            <v>1</v>
          </cell>
        </row>
        <row r="14">
          <cell r="A14">
            <v>0.09247685185185185</v>
          </cell>
          <cell r="D14">
            <v>56.29999999999927</v>
          </cell>
          <cell r="G14">
            <v>1</v>
          </cell>
        </row>
        <row r="15">
          <cell r="A15">
            <v>0.009375</v>
          </cell>
          <cell r="D15">
            <v>56.29999999999927</v>
          </cell>
          <cell r="G15">
            <v>1</v>
          </cell>
        </row>
        <row r="16">
          <cell r="A16">
            <v>0.013587962962962963</v>
          </cell>
          <cell r="D16">
            <v>0</v>
          </cell>
          <cell r="G16">
            <v>1</v>
          </cell>
        </row>
        <row r="17">
          <cell r="A17">
            <v>0.007939814814814814</v>
          </cell>
          <cell r="G17">
            <v>1</v>
          </cell>
        </row>
        <row r="18">
          <cell r="A18">
            <v>0.34684027778133486</v>
          </cell>
          <cell r="G18">
            <v>1</v>
          </cell>
        </row>
        <row r="25">
          <cell r="D25">
            <v>0.1451388888888889</v>
          </cell>
        </row>
        <row r="35">
          <cell r="D35">
            <v>0.06805555555555555</v>
          </cell>
        </row>
        <row r="36">
          <cell r="D36">
            <v>34.49872339823915</v>
          </cell>
        </row>
        <row r="64">
          <cell r="D64">
            <v>0.007638888888888889</v>
          </cell>
        </row>
        <row r="65">
          <cell r="D65">
            <v>0.001388888888888889</v>
          </cell>
        </row>
        <row r="66">
          <cell r="D66">
            <v>0</v>
          </cell>
        </row>
        <row r="67">
          <cell r="D67">
            <v>60</v>
          </cell>
        </row>
        <row r="68">
          <cell r="D68">
            <v>90</v>
          </cell>
        </row>
        <row r="69">
          <cell r="D69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Grafy"/>
      <sheetName val="Data"/>
      <sheetName val="Settings"/>
    </sheetNames>
    <sheetDataSet>
      <sheetData sheetId="2"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23">
          <cell r="D23">
            <v>0</v>
          </cell>
        </row>
        <row r="25">
          <cell r="D25">
            <v>0</v>
          </cell>
        </row>
        <row r="35">
          <cell r="D35">
            <v>0</v>
          </cell>
        </row>
        <row r="38">
          <cell r="D38">
            <v>0</v>
          </cell>
        </row>
        <row r="41">
          <cell r="D41">
            <v>0</v>
          </cell>
        </row>
        <row r="42">
          <cell r="D42">
            <v>0</v>
          </cell>
        </row>
        <row r="47">
          <cell r="D47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426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F011"/>
      <sheetName val="Data"/>
    </sheetNames>
    <sheetDataSet>
      <sheetData sheetId="1">
        <row r="2">
          <cell r="F2" t="str">
            <v>SUMÁRNE UKAZOVATELE, 1.1.2006 - 31.1.2006:</v>
          </cell>
        </row>
        <row r="3">
          <cell r="F3" t="str">
            <v>Tento mesiac vozidlo neurobilo žiadnu jazdu</v>
          </cell>
        </row>
        <row r="6">
          <cell r="F6" t="str">
            <v>Graf odjazdených km podľa dní</v>
          </cell>
        </row>
        <row r="14">
          <cell r="D14">
            <v>1716</v>
          </cell>
        </row>
        <row r="21">
          <cell r="D21">
            <v>0</v>
          </cell>
        </row>
        <row r="25">
          <cell r="D25">
            <v>9.784722222222221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1.6152777777777778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9">
          <cell r="D49">
            <v>0</v>
          </cell>
        </row>
        <row r="50">
          <cell r="D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Z33"/>
  <sheetViews>
    <sheetView tabSelected="1" zoomScale="78" zoomScaleNormal="78" zoomScalePageLayoutView="0" workbookViewId="0" topLeftCell="A1">
      <selection activeCell="W13" sqref="W13"/>
    </sheetView>
  </sheetViews>
  <sheetFormatPr defaultColWidth="9.140625" defaultRowHeight="15.75" customHeight="1"/>
  <cols>
    <col min="1" max="1" width="12.57421875" style="0" customWidth="1"/>
    <col min="2" max="2" width="7.28125" style="0" customWidth="1"/>
    <col min="3" max="3" width="35.421875" style="0" customWidth="1"/>
    <col min="4" max="5" width="12.00390625" style="0" customWidth="1"/>
    <col min="6" max="8" width="8.7109375" style="0" customWidth="1"/>
    <col min="9" max="11" width="12.7109375" style="0" customWidth="1"/>
    <col min="12" max="12" width="38.421875" style="0" customWidth="1"/>
  </cols>
  <sheetData>
    <row r="1" ht="20.25" customHeight="1">
      <c r="L1" s="106" t="str">
        <f>popiskagraf</f>
        <v>MOTOHODINY</v>
      </c>
    </row>
    <row r="2" spans="1:11" ht="19.5" customHeight="1">
      <c r="A2" s="105" t="str">
        <f>hlavicka_suma</f>
        <v>SUMÁRNE UKAZOVATELE, 7.12.2005:</v>
      </c>
      <c r="B2" s="105"/>
      <c r="C2" s="103"/>
      <c r="D2" s="104"/>
      <c r="E2" s="104"/>
      <c r="F2" s="104"/>
      <c r="G2" s="104"/>
      <c r="H2" s="104"/>
      <c r="I2" s="104"/>
      <c r="J2" s="103"/>
      <c r="K2" s="103"/>
    </row>
    <row r="3" spans="1:11" ht="13.5" thickBot="1">
      <c r="A3" s="104"/>
      <c r="B3" s="104"/>
      <c r="C3" s="103"/>
      <c r="D3" s="104"/>
      <c r="E3" s="103"/>
      <c r="F3" s="103"/>
      <c r="G3" s="103"/>
      <c r="H3" s="103"/>
      <c r="I3" s="104"/>
      <c r="J3" s="103"/>
      <c r="K3" s="103"/>
    </row>
    <row r="4" spans="1:10" s="93" customFormat="1" ht="19.5" customHeight="1" thickBot="1">
      <c r="A4" s="97"/>
      <c r="B4" s="97"/>
      <c r="C4" s="96" t="s">
        <v>39</v>
      </c>
      <c r="D4" s="95">
        <f>kmspolu</f>
        <v>56.29999999999927</v>
      </c>
      <c r="E4" s="98" t="s">
        <v>33</v>
      </c>
      <c r="F4" s="98"/>
      <c r="G4" s="98"/>
      <c r="H4" s="102" t="s">
        <v>38</v>
      </c>
      <c r="I4" s="100">
        <f>IF(casjazda&gt;0,casjazda,0)</f>
        <v>0.06805555555555555</v>
      </c>
      <c r="J4" s="94" t="s">
        <v>35</v>
      </c>
    </row>
    <row r="5" spans="1:10" s="93" customFormat="1" ht="19.5" customHeight="1" thickBot="1">
      <c r="A5" s="97"/>
      <c r="B5" s="97"/>
      <c r="C5" s="99" t="s">
        <v>37</v>
      </c>
      <c r="D5" s="95">
        <f>kmpomeste</f>
        <v>56.29999999999927</v>
      </c>
      <c r="E5" s="98" t="s">
        <v>33</v>
      </c>
      <c r="F5" s="98"/>
      <c r="G5" s="98"/>
      <c r="H5" s="101" t="s">
        <v>36</v>
      </c>
      <c r="I5" s="100">
        <f>IF(casstatie&gt;0,casstatie,0)</f>
        <v>0.1451388888888889</v>
      </c>
      <c r="J5" s="94" t="s">
        <v>35</v>
      </c>
    </row>
    <row r="6" spans="1:8" s="93" customFormat="1" ht="19.5" customHeight="1" thickBot="1">
      <c r="A6" s="97"/>
      <c r="B6" s="97"/>
      <c r="C6" s="99" t="s">
        <v>34</v>
      </c>
      <c r="D6" s="95">
        <f>kmmimomesta</f>
        <v>0</v>
      </c>
      <c r="E6" s="98" t="s">
        <v>33</v>
      </c>
      <c r="F6" s="98"/>
      <c r="G6" s="98"/>
      <c r="H6" s="98"/>
    </row>
    <row r="7" spans="1:8" s="93" customFormat="1" ht="19.5" customHeight="1" thickBot="1">
      <c r="A7" s="97"/>
      <c r="B7" s="97"/>
      <c r="C7" s="96" t="s">
        <v>32</v>
      </c>
      <c r="D7" s="95">
        <f>IF(priemrychlost&gt;0,priemrychlost,0)</f>
        <v>34.49872339823915</v>
      </c>
      <c r="E7" s="94" t="s">
        <v>31</v>
      </c>
      <c r="F7" s="94"/>
      <c r="G7" s="94"/>
      <c r="H7" s="94"/>
    </row>
    <row r="8" ht="12.75"/>
    <row r="9" spans="1:12" s="90" customFormat="1" ht="19.5" customHeight="1" thickBot="1">
      <c r="A9" s="92" t="s">
        <v>30</v>
      </c>
      <c r="B9" s="92"/>
      <c r="C9" s="91" t="str">
        <f>IF(typ=0,"",typ)</f>
        <v>Opel Astra Classic Combi 1.4</v>
      </c>
      <c r="D9" s="92" t="s">
        <v>29</v>
      </c>
      <c r="E9" s="91" t="str">
        <f>IF(SPZ=0,"",SPZ)</f>
        <v>BA-565LH</v>
      </c>
      <c r="F9" s="91"/>
      <c r="G9" s="91"/>
      <c r="H9" s="91"/>
      <c r="K9" s="92" t="s">
        <v>28</v>
      </c>
      <c r="L9" s="91" t="str">
        <f>IF(moid=0,"",moid)</f>
        <v>KF012</v>
      </c>
    </row>
    <row r="10" spans="1:12" s="71" customFormat="1" ht="18.75" customHeight="1" thickBot="1">
      <c r="A10" s="80" t="s">
        <v>27</v>
      </c>
      <c r="B10" s="89" t="s">
        <v>26</v>
      </c>
      <c r="C10" s="88"/>
      <c r="D10" s="88"/>
      <c r="E10" s="88"/>
      <c r="F10" s="87" t="s">
        <v>25</v>
      </c>
      <c r="G10" s="86"/>
      <c r="H10" s="85"/>
      <c r="I10" s="84" t="s">
        <v>24</v>
      </c>
      <c r="J10" s="83"/>
      <c r="K10" s="82"/>
      <c r="L10" s="81" t="s">
        <v>23</v>
      </c>
    </row>
    <row r="11" spans="1:12" s="71" customFormat="1" ht="30.75" customHeight="1">
      <c r="A11" s="80"/>
      <c r="B11" s="79" t="s">
        <v>22</v>
      </c>
      <c r="C11" s="78"/>
      <c r="D11" s="76" t="s">
        <v>21</v>
      </c>
      <c r="E11" s="77" t="s">
        <v>20</v>
      </c>
      <c r="F11" s="76" t="str">
        <f>CONCATENATE(rrpasmo0," - ",rrpasmo1," km/h")</f>
        <v>60 - 90 km/h</v>
      </c>
      <c r="G11" s="76" t="str">
        <f>CONCATENATE(rrpasmo1," - ",rrpasmo2," km/h")</f>
        <v>90 - 130 km/h</v>
      </c>
      <c r="H11" s="76" t="str">
        <f>CONCATENATE("nad ",rrpasmo2," km/h")</f>
        <v>nad 130 km/h</v>
      </c>
      <c r="I11" s="75" t="s">
        <v>14</v>
      </c>
      <c r="J11" s="74" t="s">
        <v>19</v>
      </c>
      <c r="K11" s="73" t="s">
        <v>18</v>
      </c>
      <c r="L11" s="72"/>
    </row>
    <row r="12" spans="1:12" s="59" customFormat="1" ht="30.75" customHeight="1" thickBot="1">
      <c r="A12" s="70"/>
      <c r="B12" s="69" t="s">
        <v>17</v>
      </c>
      <c r="C12" s="68"/>
      <c r="D12" s="67" t="s">
        <v>16</v>
      </c>
      <c r="E12" s="66" t="s">
        <v>15</v>
      </c>
      <c r="F12" s="65"/>
      <c r="G12" s="65"/>
      <c r="H12" s="64"/>
      <c r="I12" s="63" t="s">
        <v>14</v>
      </c>
      <c r="J12" s="62" t="s">
        <v>13</v>
      </c>
      <c r="K12" s="61" t="s">
        <v>12</v>
      </c>
      <c r="L12" s="60"/>
    </row>
    <row r="13" spans="1:12" s="47" customFormat="1" ht="15.75" customHeight="1" thickTop="1">
      <c r="A13" s="58" t="s">
        <v>11</v>
      </c>
      <c r="B13" s="57" t="s">
        <v>6</v>
      </c>
      <c r="C13" s="56" t="s">
        <v>2</v>
      </c>
      <c r="D13" s="55">
        <v>0.4395833333333334</v>
      </c>
      <c r="E13" s="54">
        <v>0.009027777777777779</v>
      </c>
      <c r="F13" s="53">
        <v>0.0006944444444444445</v>
      </c>
      <c r="G13" s="53"/>
      <c r="H13" s="52"/>
      <c r="I13" s="51">
        <v>22200.6</v>
      </c>
      <c r="J13" s="50">
        <v>8.69999999999709</v>
      </c>
      <c r="K13" s="49">
        <v>41.04849276714755</v>
      </c>
      <c r="L13" s="48" t="s">
        <v>4</v>
      </c>
    </row>
    <row r="14" spans="1:12" s="46" customFormat="1" ht="15.75" customHeight="1">
      <c r="A14" s="45"/>
      <c r="B14" s="44" t="s">
        <v>3</v>
      </c>
      <c r="C14" s="43" t="s">
        <v>10</v>
      </c>
      <c r="D14" s="42">
        <v>0.4486111111111111</v>
      </c>
      <c r="E14" s="41">
        <v>0.004861111111111111</v>
      </c>
      <c r="F14" s="40"/>
      <c r="G14" s="40"/>
      <c r="H14" s="39"/>
      <c r="I14" s="38">
        <v>22207.1</v>
      </c>
      <c r="J14" s="37" t="s">
        <v>1</v>
      </c>
      <c r="K14" s="36"/>
      <c r="L14" s="35"/>
    </row>
    <row r="15" spans="1:12" s="47" customFormat="1" ht="15.75" customHeight="1">
      <c r="A15" s="34"/>
      <c r="B15" s="33" t="s">
        <v>6</v>
      </c>
      <c r="C15" s="32" t="s">
        <v>10</v>
      </c>
      <c r="D15" s="31">
        <v>0.4534722222222222</v>
      </c>
      <c r="E15" s="30">
        <v>0.004861111111111111</v>
      </c>
      <c r="F15" s="29">
        <v>0.0006944444444444445</v>
      </c>
      <c r="G15" s="29"/>
      <c r="H15" s="28"/>
      <c r="I15" s="27">
        <v>22207.1</v>
      </c>
      <c r="J15" s="26">
        <v>3.7000000000007276</v>
      </c>
      <c r="K15" s="25">
        <v>34.15384615262948</v>
      </c>
      <c r="L15" s="24" t="s">
        <v>4</v>
      </c>
    </row>
    <row r="16" spans="1:12" s="46" customFormat="1" ht="15.75" customHeight="1">
      <c r="A16" s="45"/>
      <c r="B16" s="44" t="s">
        <v>3</v>
      </c>
      <c r="C16" s="43" t="s">
        <v>8</v>
      </c>
      <c r="D16" s="42">
        <v>0.4576388888888889</v>
      </c>
      <c r="E16" s="41">
        <v>0.019444444444444445</v>
      </c>
      <c r="F16" s="40"/>
      <c r="G16" s="40"/>
      <c r="H16" s="39"/>
      <c r="I16" s="38">
        <v>22210.8</v>
      </c>
      <c r="J16" s="37" t="s">
        <v>1</v>
      </c>
      <c r="K16" s="36"/>
      <c r="L16" s="35"/>
    </row>
    <row r="17" spans="1:12" ht="15.75" customHeight="1">
      <c r="A17" s="34"/>
      <c r="B17" s="33" t="s">
        <v>6</v>
      </c>
      <c r="C17" s="32" t="s">
        <v>8</v>
      </c>
      <c r="D17" s="31">
        <v>0.4770833333333333</v>
      </c>
      <c r="E17" s="30">
        <v>0.0020833333333333333</v>
      </c>
      <c r="F17" s="29"/>
      <c r="G17" s="29"/>
      <c r="H17" s="28"/>
      <c r="I17" s="27">
        <v>22210.9</v>
      </c>
      <c r="J17" s="26">
        <v>0.2999999999992724</v>
      </c>
      <c r="K17" s="25" t="s">
        <v>9</v>
      </c>
      <c r="L17" s="24"/>
    </row>
    <row r="18" spans="1:12" ht="15.75" customHeight="1">
      <c r="A18" s="45"/>
      <c r="B18" s="44" t="s">
        <v>3</v>
      </c>
      <c r="C18" s="43" t="s">
        <v>8</v>
      </c>
      <c r="D18" s="42">
        <v>0.4791666666666667</v>
      </c>
      <c r="E18" s="41">
        <v>0.0020833333333333333</v>
      </c>
      <c r="F18" s="40"/>
      <c r="G18" s="40"/>
      <c r="H18" s="39"/>
      <c r="I18" s="38">
        <v>22211.1</v>
      </c>
      <c r="J18" s="37" t="s">
        <v>1</v>
      </c>
      <c r="K18" s="36"/>
      <c r="L18" s="35"/>
    </row>
    <row r="19" spans="1:12" ht="15.75" customHeight="1">
      <c r="A19" s="34"/>
      <c r="B19" s="33" t="s">
        <v>6</v>
      </c>
      <c r="C19" s="32" t="s">
        <v>8</v>
      </c>
      <c r="D19" s="31">
        <v>0.48125</v>
      </c>
      <c r="E19" s="30">
        <v>0.013888888888888888</v>
      </c>
      <c r="F19" s="29">
        <v>0.0006944444444444445</v>
      </c>
      <c r="G19" s="29"/>
      <c r="H19" s="28"/>
      <c r="I19" s="27">
        <v>22211.3</v>
      </c>
      <c r="J19" s="26">
        <v>8.600000000002183</v>
      </c>
      <c r="K19" s="25">
        <v>26.170752325985525</v>
      </c>
      <c r="L19" s="24" t="s">
        <v>4</v>
      </c>
    </row>
    <row r="20" spans="1:12" ht="15.75" customHeight="1">
      <c r="A20" s="45"/>
      <c r="B20" s="44" t="s">
        <v>3</v>
      </c>
      <c r="C20" s="43" t="s">
        <v>8</v>
      </c>
      <c r="D20" s="42">
        <v>0.49513888888888885</v>
      </c>
      <c r="E20" s="41">
        <v>0.00625</v>
      </c>
      <c r="F20" s="40"/>
      <c r="G20" s="40"/>
      <c r="H20" s="39"/>
      <c r="I20" s="38">
        <v>22219.7</v>
      </c>
      <c r="J20" s="37" t="s">
        <v>1</v>
      </c>
      <c r="K20" s="36"/>
      <c r="L20" s="35"/>
    </row>
    <row r="21" spans="1:12" ht="15.75" customHeight="1">
      <c r="A21" s="34"/>
      <c r="B21" s="33" t="s">
        <v>6</v>
      </c>
      <c r="C21" s="32" t="s">
        <v>8</v>
      </c>
      <c r="D21" s="31">
        <v>0.5013888888888889</v>
      </c>
      <c r="E21" s="30">
        <v>0.015972222222222224</v>
      </c>
      <c r="F21" s="29">
        <v>0.003472222222222222</v>
      </c>
      <c r="G21" s="29">
        <v>0.0006944444444444445</v>
      </c>
      <c r="H21" s="28"/>
      <c r="I21" s="27">
        <v>22219.7</v>
      </c>
      <c r="J21" s="26">
        <v>14.200000000000728</v>
      </c>
      <c r="K21" s="25">
        <v>37.64359352032298</v>
      </c>
      <c r="L21" s="24" t="s">
        <v>4</v>
      </c>
    </row>
    <row r="22" spans="1:12" ht="15.75" customHeight="1">
      <c r="A22" s="45"/>
      <c r="B22" s="44" t="s">
        <v>3</v>
      </c>
      <c r="C22" s="43" t="s">
        <v>5</v>
      </c>
      <c r="D22" s="42">
        <v>0.5166666666666667</v>
      </c>
      <c r="E22" s="41">
        <v>0.006944444444444444</v>
      </c>
      <c r="F22" s="40"/>
      <c r="G22" s="40"/>
      <c r="H22" s="39"/>
      <c r="I22" s="38">
        <v>22233.9</v>
      </c>
      <c r="J22" s="37" t="s">
        <v>1</v>
      </c>
      <c r="K22" s="36"/>
      <c r="L22" s="35"/>
    </row>
    <row r="23" spans="1:12" ht="15.75" customHeight="1">
      <c r="A23" s="34"/>
      <c r="B23" s="33" t="s">
        <v>6</v>
      </c>
      <c r="C23" s="32" t="s">
        <v>5</v>
      </c>
      <c r="D23" s="31">
        <v>0.5236111111111111</v>
      </c>
      <c r="E23" s="30">
        <v>0.00625</v>
      </c>
      <c r="F23" s="29">
        <v>0.0006944444444444445</v>
      </c>
      <c r="G23" s="29"/>
      <c r="H23" s="28"/>
      <c r="I23" s="27">
        <v>22234.1</v>
      </c>
      <c r="J23" s="26">
        <v>5.899999999997817</v>
      </c>
      <c r="K23" s="25">
        <v>40.689655167171814</v>
      </c>
      <c r="L23" s="24" t="s">
        <v>4</v>
      </c>
    </row>
    <row r="24" spans="1:12" ht="15.75" customHeight="1">
      <c r="A24" s="45"/>
      <c r="B24" s="44" t="s">
        <v>3</v>
      </c>
      <c r="C24" s="43" t="s">
        <v>7</v>
      </c>
      <c r="D24" s="42">
        <v>0.5298611111111111</v>
      </c>
      <c r="E24" s="41">
        <v>0.09236111111111112</v>
      </c>
      <c r="F24" s="40"/>
      <c r="G24" s="40"/>
      <c r="H24" s="39"/>
      <c r="I24" s="38">
        <v>22239.8</v>
      </c>
      <c r="J24" s="37" t="s">
        <v>1</v>
      </c>
      <c r="K24" s="36"/>
      <c r="L24" s="35"/>
    </row>
    <row r="25" spans="1:12" ht="15.75" customHeight="1">
      <c r="A25" s="34"/>
      <c r="B25" s="33" t="s">
        <v>6</v>
      </c>
      <c r="C25" s="32" t="s">
        <v>7</v>
      </c>
      <c r="D25" s="31">
        <v>0.6222222222222222</v>
      </c>
      <c r="E25" s="30">
        <v>0.009722222222222222</v>
      </c>
      <c r="F25" s="29">
        <v>0.001388888888888889</v>
      </c>
      <c r="G25" s="29">
        <v>0.0006944444444444445</v>
      </c>
      <c r="H25" s="28"/>
      <c r="I25" s="27">
        <v>22240.1</v>
      </c>
      <c r="J25" s="26">
        <v>9</v>
      </c>
      <c r="K25" s="25">
        <v>39.999999993791185</v>
      </c>
      <c r="L25" s="24" t="s">
        <v>4</v>
      </c>
    </row>
    <row r="26" spans="1:12" ht="15.75" customHeight="1">
      <c r="A26" s="45"/>
      <c r="B26" s="44" t="s">
        <v>3</v>
      </c>
      <c r="C26" s="43" t="s">
        <v>5</v>
      </c>
      <c r="D26" s="42">
        <v>0.6319444444444444</v>
      </c>
      <c r="E26" s="41">
        <v>0.013888888888888888</v>
      </c>
      <c r="F26" s="40"/>
      <c r="G26" s="40"/>
      <c r="H26" s="39"/>
      <c r="I26" s="38">
        <v>22248.8</v>
      </c>
      <c r="J26" s="37" t="s">
        <v>1</v>
      </c>
      <c r="K26" s="36"/>
      <c r="L26" s="35"/>
    </row>
    <row r="27" spans="1:12" ht="15.75" customHeight="1">
      <c r="A27" s="34"/>
      <c r="B27" s="33" t="s">
        <v>6</v>
      </c>
      <c r="C27" s="32" t="s">
        <v>5</v>
      </c>
      <c r="D27" s="31">
        <v>0.6451388888888888</v>
      </c>
      <c r="E27" s="30">
        <v>0.007638888888888889</v>
      </c>
      <c r="F27" s="29">
        <v>0.0006944444444444445</v>
      </c>
      <c r="G27" s="29"/>
      <c r="H27" s="28"/>
      <c r="I27" s="27">
        <v>22249.2</v>
      </c>
      <c r="J27" s="26">
        <v>5.900000000001455</v>
      </c>
      <c r="K27" s="25">
        <v>30.96209912280796</v>
      </c>
      <c r="L27" s="24" t="s">
        <v>4</v>
      </c>
    </row>
    <row r="28" spans="1:12" ht="15.75" customHeight="1">
      <c r="A28" s="45"/>
      <c r="B28" s="44" t="s">
        <v>3</v>
      </c>
      <c r="C28" s="43" t="s">
        <v>2</v>
      </c>
      <c r="D28" s="42">
        <v>0.6534722222222222</v>
      </c>
      <c r="E28" s="41">
        <v>0</v>
      </c>
      <c r="F28" s="40"/>
      <c r="G28" s="40"/>
      <c r="H28" s="39"/>
      <c r="I28" s="38">
        <v>22254.7</v>
      </c>
      <c r="J28" s="37" t="s">
        <v>1</v>
      </c>
      <c r="K28" s="36"/>
      <c r="L28" s="35"/>
    </row>
    <row r="29" spans="1:12" ht="15.75" customHeight="1" thickBot="1">
      <c r="A29" s="34"/>
      <c r="B29" s="33"/>
      <c r="C29" s="32"/>
      <c r="D29" s="31"/>
      <c r="E29" s="30"/>
      <c r="F29" s="29"/>
      <c r="G29" s="29"/>
      <c r="H29" s="28"/>
      <c r="I29" s="27"/>
      <c r="J29" s="26"/>
      <c r="K29" s="25"/>
      <c r="L29" s="24"/>
    </row>
    <row r="30" spans="1:12" ht="15.75" customHeight="1">
      <c r="A30" s="23" t="s">
        <v>0</v>
      </c>
      <c r="B30" s="22"/>
      <c r="C30" s="21"/>
      <c r="D30" s="20"/>
      <c r="E30" s="19">
        <f>casjazda</f>
        <v>0.06805555555555555</v>
      </c>
      <c r="F30" s="18">
        <f>casrpasmo1</f>
        <v>0.007638888888888889</v>
      </c>
      <c r="G30" s="18">
        <f>casrpasmo2</f>
        <v>0.001388888888888889</v>
      </c>
      <c r="H30" s="17">
        <f>casrpasmo3</f>
        <v>0</v>
      </c>
      <c r="I30" s="16"/>
      <c r="J30" s="15">
        <f>kmspolu</f>
        <v>56.29999999999927</v>
      </c>
      <c r="K30" s="14">
        <f>priemrychlost</f>
        <v>34.49872339823915</v>
      </c>
      <c r="L30" s="13"/>
    </row>
    <row r="31" spans="1:12" ht="15.75" customHeight="1" thickBot="1">
      <c r="A31" s="12"/>
      <c r="B31" s="11"/>
      <c r="C31" s="10"/>
      <c r="D31" s="9"/>
      <c r="E31" s="8">
        <f>casstatie</f>
        <v>0.1451388888888889</v>
      </c>
      <c r="F31" s="7"/>
      <c r="G31" s="7"/>
      <c r="H31" s="6"/>
      <c r="I31" s="5"/>
      <c r="J31" s="4"/>
      <c r="K31" s="3"/>
      <c r="L31" s="2"/>
    </row>
    <row r="32" spans="1:26" ht="15.75" customHeight="1">
      <c r="A32" s="1" t="str">
        <f>pozn</f>
        <v>Vozidlo ešte nebolo nakalibrované. Nahlásili ste údaje pre kalibráciu tachometra? tel: 02 / 5478 90 56</v>
      </c>
      <c r="B32" s="1"/>
      <c r="C32" s="1"/>
      <c r="D32" s="1"/>
      <c r="E32" s="1"/>
      <c r="F32" s="1"/>
      <c r="G32" s="1"/>
      <c r="H32" s="1"/>
      <c r="I32" s="1"/>
      <c r="J32" s="1" t="str">
        <f>rezim</f>
        <v>Režim: m = Jazda v meste; d = jazda mimo mesta; z = jazda v zahraničí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sheetProtection password="C775" sheet="1"/>
  <mergeCells count="6">
    <mergeCell ref="I10:K10"/>
    <mergeCell ref="F10:H10"/>
    <mergeCell ref="A10:A12"/>
    <mergeCell ref="B11:C11"/>
    <mergeCell ref="B12:C12"/>
    <mergeCell ref="B10:E10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landscape" paperSize="9" scale="69" r:id="rId2"/>
  <headerFooter alignWithMargins="0">
    <oddHeader>&amp;L&amp;"Arial,Tučná kurzíva"&amp;12VZOR&amp;C&amp;"Arial,Tučné"&amp;16KNIHA JÁZD</oddHeader>
    <oddFooter>&amp;L&amp;D, &amp;T, &amp;"Arial,Tučné" INFOCAR, a.s. Bratislava&amp;C&amp;"Arial,Tučné"Stránka &amp;P z &amp;N&amp;R&amp;"Arial,Tučné"&amp;F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 Marko</dc:creator>
  <cp:keywords/>
  <dc:description/>
  <cp:lastModifiedBy>Matus Marko</cp:lastModifiedBy>
  <dcterms:created xsi:type="dcterms:W3CDTF">2008-06-16T13:31:16Z</dcterms:created>
  <dcterms:modified xsi:type="dcterms:W3CDTF">2008-06-16T13:32:25Z</dcterms:modified>
  <cp:category/>
  <cp:version/>
  <cp:contentType/>
  <cp:contentStatus/>
</cp:coreProperties>
</file>